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activeTab="0"/>
  </bookViews>
  <sheets>
    <sheet name="Series A - Table 1" sheetId="1" r:id="rId1"/>
    <sheet name="Common and Pre-Money Options - " sheetId="2" r:id="rId2"/>
    <sheet name="Yo! Read this. - Table 2" sheetId="3" r:id="rId3"/>
  </sheets>
  <definedNames/>
  <calcPr fullCalcOnLoad="1"/>
</workbook>
</file>

<file path=xl/sharedStrings.xml><?xml version="1.0" encoding="utf-8"?>
<sst xmlns="http://schemas.openxmlformats.org/spreadsheetml/2006/main" count="74" uniqueCount="61">
  <si>
    <t>Misc Inputs and Outputs</t>
  </si>
  <si>
    <t>Effective Pre-Money</t>
  </si>
  <si>
    <t>Share Price</t>
  </si>
  <si>
    <t>Pre-Money</t>
  </si>
  <si>
    <t>Post-Money Pool</t>
  </si>
  <si>
    <t>Post-Money</t>
  </si>
  <si>
    <t>Debt Discount</t>
  </si>
  <si>
    <t>Series A Cap Table</t>
  </si>
  <si>
    <t>Investment</t>
  </si>
  <si>
    <t>Shares</t>
  </si>
  <si>
    <t>Ownership</t>
  </si>
  <si>
    <t>Series A Investor 1</t>
  </si>
  <si>
    <t>Series A Investor 2</t>
  </si>
  <si>
    <t>Total Series A</t>
  </si>
  <si>
    <t>Lender 1</t>
  </si>
  <si>
    <t>Lender 2</t>
  </si>
  <si>
    <t>Total Seed Debt</t>
  </si>
  <si>
    <t>Common Stock and Pre-Money Options</t>
  </si>
  <si>
    <t>(from the 2nd worksheet)</t>
  </si>
  <si>
    <t>Post-Money Options</t>
  </si>
  <si>
    <t>Total</t>
  </si>
  <si>
    <t>Summary</t>
  </si>
  <si>
    <t>Share Value</t>
  </si>
  <si>
    <t>Exit Value</t>
  </si>
  <si>
    <t>Founders</t>
  </si>
  <si>
    <t>Preferred</t>
  </si>
  <si>
    <t>All Options</t>
  </si>
  <si>
    <t>Instructions!!!</t>
  </si>
  <si>
    <t>Everything is calculated from the blue numbers in both worksheets. Fill them in.</t>
  </si>
  <si>
    <t>Notes</t>
  </si>
  <si>
    <t>We assume that all of the Debt and Post-Money Options come out of the Pre-Money.</t>
  </si>
  <si>
    <t>We assume that all of the Pre-Money Options have been allocated.</t>
  </si>
  <si>
    <t>Effective Pre-Money is the value of the Common Stock and Pre-Money Options, i.e. it does not include the Debt and Post-Money Options.</t>
  </si>
  <si>
    <t>Debt calculations do not include interest payments.</t>
  </si>
  <si>
    <t>Exit Value assumes there is no liquidation preference and no additional dilution before an exit.</t>
  </si>
  <si>
    <t>Share Value assumes that the Common Stock's fair market value is equal to the Share Price;</t>
  </si>
  <si>
    <t>in reality, the Common Stock's fair market value is much lower than the Share Price.</t>
  </si>
  <si>
    <t>Calculations</t>
  </si>
  <si>
    <t>For your information, after you fill in the blue numbers, the main variables are calculated with the following equations.</t>
  </si>
  <si>
    <t>These are useful if you want to customize the spreadsheet.</t>
  </si>
  <si>
    <t>Post-Money = Pre-Money + Total Series A</t>
  </si>
  <si>
    <t>Share Price = (Pre-Money - Post Money x Post-Money Pool - Total Seed Debt / (1 - Debt Discount)) / Common Stock and Pre-Money Options</t>
  </si>
  <si>
    <t>Effective Pre-Money = Share Price x Common Stock and Pre-Money Options</t>
  </si>
  <si>
    <t>Post-Money Options = Post Money x Post-Money Pool / Share Price</t>
  </si>
  <si>
    <t>Investor Shares = Investment / Share Price</t>
  </si>
  <si>
    <t>Lender Shares = Investment / (Share Price x (1 - Debt Discount))</t>
  </si>
  <si>
    <t>Common Stock</t>
  </si>
  <si>
    <t>Founder 1</t>
  </si>
  <si>
    <t>Founder 2</t>
  </si>
  <si>
    <t>Total Common</t>
  </si>
  <si>
    <t>Pre-Money Options</t>
  </si>
  <si>
    <t>Employee</t>
  </si>
  <si>
    <t>Total Options</t>
  </si>
  <si>
    <t>Yo! Thanks for buying this cap table. Please don’t make copies of this spreadsheet.</t>
  </si>
  <si>
    <r>
      <t xml:space="preserve">You can buy it at </t>
    </r>
    <r>
      <rPr>
        <u val="single"/>
        <sz val="12"/>
        <color indexed="18"/>
        <rFont val="Helvetica Neue"/>
        <family val="0"/>
      </rPr>
      <t>http://venturehacks.com/articles/cap-table</t>
    </r>
  </si>
  <si>
    <t>Disclaimer - Read This!</t>
  </si>
  <si>
    <t xml:space="preserve">Use this spreadsheet to learn more about cap tables and illustrate what your cap table might look like. Then hire a lawyer to maintain the company’s official cap table. Venture Hacks makes no representations that this cap table is accurate in any way or is fit for any purpose. This is not legal advice. We are not lawyers. Get a lawyer. Venture Hacks does not take responsibility for anything that results from using this cap table, including, but not limited to, losing all your money and going to jail. If you did not receive this cap table from venturehacks.com, it may have been modified by a third party. We take no responsibility for these modifications. </t>
  </si>
  <si>
    <t>Copyright Venture Hacks</t>
  </si>
  <si>
    <t>http://venturehacks.com/</t>
  </si>
  <si>
    <t>Version 0.9 (Oct 24 2009)</t>
  </si>
  <si>
    <t>(You can always find the latest version at http://venturehacks.com/articles/cap-table )</t>
  </si>
</sst>
</file>

<file path=xl/styles.xml><?xml version="1.0" encoding="utf-8"?>
<styleSheet xmlns="http://schemas.openxmlformats.org/spreadsheetml/2006/main">
  <numFmts count="4">
    <numFmt numFmtId="59" formatCode="$#,##0_);\($#,##0\)"/>
    <numFmt numFmtId="60" formatCode="$#,##0.000000"/>
    <numFmt numFmtId="61" formatCode="#,##0.000000000"/>
    <numFmt numFmtId="62" formatCode="$#,##0"/>
  </numFmts>
  <fonts count="14">
    <font>
      <sz val="11"/>
      <color indexed="8"/>
      <name val="Helvetica Neue"/>
      <family val="0"/>
    </font>
    <font>
      <sz val="10"/>
      <color indexed="9"/>
      <name val="Helvetica Neue"/>
      <family val="0"/>
    </font>
    <font>
      <b/>
      <sz val="12"/>
      <color indexed="9"/>
      <name val="Helvetica Neue"/>
      <family val="0"/>
    </font>
    <font>
      <sz val="12"/>
      <color indexed="9"/>
      <name val="Helvetica Neue"/>
      <family val="0"/>
    </font>
    <font>
      <sz val="12"/>
      <color indexed="13"/>
      <name val="Helvetica Neue"/>
      <family val="0"/>
    </font>
    <font>
      <sz val="12"/>
      <color indexed="14"/>
      <name val="Helvetica Neue"/>
      <family val="0"/>
    </font>
    <font>
      <i/>
      <sz val="12"/>
      <color indexed="9"/>
      <name val="Helvetica Neue"/>
      <family val="0"/>
    </font>
    <font>
      <b/>
      <sz val="12"/>
      <color indexed="15"/>
      <name val="Helvetica Neue"/>
      <family val="0"/>
    </font>
    <font>
      <sz val="12"/>
      <color indexed="16"/>
      <name val="Helvetica Neue"/>
      <family val="0"/>
    </font>
    <font>
      <sz val="12"/>
      <color indexed="15"/>
      <name val="Arial"/>
      <family val="0"/>
    </font>
    <font>
      <sz val="12"/>
      <color indexed="8"/>
      <name val="Helvetica Neue"/>
      <family val="0"/>
    </font>
    <font>
      <u val="single"/>
      <sz val="12"/>
      <color indexed="17"/>
      <name val="Helvetica Neue"/>
      <family val="0"/>
    </font>
    <font>
      <u val="single"/>
      <sz val="12"/>
      <color indexed="18"/>
      <name val="Helvetica Neue"/>
      <family val="0"/>
    </font>
    <font>
      <b/>
      <sz val="12"/>
      <color indexed="19"/>
      <name val="Helvetica Neue"/>
      <family val="0"/>
    </font>
  </fonts>
  <fills count="4">
    <fill>
      <patternFill/>
    </fill>
    <fill>
      <patternFill patternType="gray125"/>
    </fill>
    <fill>
      <patternFill patternType="solid">
        <fgColor indexed="10"/>
        <bgColor indexed="64"/>
      </patternFill>
    </fill>
    <fill>
      <patternFill patternType="solid">
        <fgColor indexed="11"/>
        <bgColor indexed="64"/>
      </patternFill>
    </fill>
  </fills>
  <borders count="7">
    <border>
      <left/>
      <right/>
      <top/>
      <bottom/>
      <diagonal/>
    </border>
    <border>
      <left>
        <color indexed="9"/>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style="thin">
        <color indexed="12"/>
      </right>
      <top>
        <color indexed="9"/>
      </top>
      <bottom style="thin">
        <color indexed="12"/>
      </bottom>
    </border>
    <border>
      <left style="thin">
        <color indexed="12"/>
      </left>
      <right style="thin">
        <color indexed="12"/>
      </right>
      <top style="thin">
        <color indexed="12"/>
      </top>
      <bottom>
        <color indexed="9"/>
      </bottom>
    </border>
    <border>
      <left style="thin">
        <color indexed="12"/>
      </left>
      <right style="thin">
        <color indexed="12"/>
      </right>
      <top style="thin">
        <color indexed="12"/>
      </top>
      <bottom style="thin">
        <color indexed="9"/>
      </bottom>
    </border>
    <border>
      <left style="thin">
        <color indexed="12"/>
      </left>
      <right style="thin">
        <color indexed="12"/>
      </right>
      <top style="thin">
        <color indexed="9"/>
      </top>
      <bottom style="thin">
        <color indexed="12"/>
      </bottom>
    </border>
  </borders>
  <cellStyleXfs count="20">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61">
    <xf numFmtId="0" fontId="0" fillId="0" borderId="0" xfId="0" applyAlignment="1">
      <alignment/>
    </xf>
    <xf numFmtId="0" fontId="1" fillId="0" borderId="0" xfId="0" applyNumberFormat="1" applyFont="1" applyAlignment="1">
      <alignment/>
    </xf>
    <xf numFmtId="0" fontId="2" fillId="2" borderId="0" xfId="0" applyNumberFormat="1" applyFont="1" applyFill="1" applyBorder="1" applyAlignment="1">
      <alignment horizontal="center"/>
    </xf>
    <xf numFmtId="0" fontId="2" fillId="3" borderId="1" xfId="0" applyNumberFormat="1" applyFont="1" applyFill="1" applyBorder="1" applyAlignment="1">
      <alignment horizontal="center"/>
    </xf>
    <xf numFmtId="0" fontId="1" fillId="3" borderId="2" xfId="0" applyNumberFormat="1" applyFont="1" applyFill="1" applyBorder="1" applyAlignment="1">
      <alignment/>
    </xf>
    <xf numFmtId="0" fontId="3" fillId="3" borderId="2" xfId="0" applyNumberFormat="1" applyFont="1" applyFill="1" applyBorder="1" applyAlignment="1">
      <alignment/>
    </xf>
    <xf numFmtId="0" fontId="3" fillId="3" borderId="3" xfId="0" applyNumberFormat="1" applyFont="1" applyFill="1" applyBorder="1" applyAlignment="1">
      <alignment/>
    </xf>
    <xf numFmtId="59" fontId="3" fillId="3" borderId="3" xfId="0" applyNumberFormat="1" applyFont="1" applyFill="1" applyBorder="1" applyAlignment="1">
      <alignment/>
    </xf>
    <xf numFmtId="60" fontId="3" fillId="3" borderId="3" xfId="0" applyNumberFormat="1" applyFont="1" applyFill="1" applyBorder="1" applyAlignment="1">
      <alignment/>
    </xf>
    <xf numFmtId="59" fontId="4" fillId="3" borderId="2" xfId="0" applyNumberFormat="1" applyFont="1" applyFill="1" applyBorder="1" applyAlignment="1">
      <alignment/>
    </xf>
    <xf numFmtId="9" fontId="4" fillId="3" borderId="2" xfId="0" applyNumberFormat="1" applyFont="1" applyFill="1" applyBorder="1" applyAlignment="1">
      <alignment/>
    </xf>
    <xf numFmtId="59" fontId="3" fillId="3" borderId="2" xfId="0" applyNumberFormat="1" applyFont="1" applyFill="1" applyBorder="1" applyAlignment="1">
      <alignment/>
    </xf>
    <xf numFmtId="0" fontId="3" fillId="3" borderId="2" xfId="0" applyNumberFormat="1" applyFont="1" applyFill="1" applyBorder="1" applyAlignment="1">
      <alignment wrapText="1"/>
    </xf>
    <xf numFmtId="9" fontId="4" fillId="3" borderId="2" xfId="0" applyNumberFormat="1" applyFont="1" applyFill="1" applyBorder="1" applyAlignment="1">
      <alignment wrapText="1"/>
    </xf>
    <xf numFmtId="61" fontId="3" fillId="3" borderId="2" xfId="0" applyNumberFormat="1" applyFont="1" applyFill="1" applyBorder="1" applyAlignment="1">
      <alignment/>
    </xf>
    <xf numFmtId="0" fontId="3" fillId="3" borderId="4" xfId="0" applyNumberFormat="1" applyFont="1" applyFill="1" applyBorder="1" applyAlignment="1">
      <alignment/>
    </xf>
    <xf numFmtId="0" fontId="2" fillId="3" borderId="3" xfId="0" applyNumberFormat="1" applyFont="1" applyFill="1" applyBorder="1" applyAlignment="1">
      <alignment horizontal="center"/>
    </xf>
    <xf numFmtId="0" fontId="2" fillId="3" borderId="2" xfId="0" applyNumberFormat="1" applyFont="1" applyFill="1" applyBorder="1" applyAlignment="1">
      <alignment horizontal="center"/>
    </xf>
    <xf numFmtId="0" fontId="2" fillId="3" borderId="5" xfId="0" applyNumberFormat="1" applyFont="1" applyFill="1" applyBorder="1" applyAlignment="1">
      <alignment horizontal="right"/>
    </xf>
    <xf numFmtId="59" fontId="4" fillId="3" borderId="6" xfId="0" applyNumberFormat="1" applyFont="1" applyFill="1" applyBorder="1" applyAlignment="1">
      <alignment/>
    </xf>
    <xf numFmtId="3" fontId="3" fillId="3" borderId="6" xfId="0" applyNumberFormat="1" applyFont="1" applyFill="1" applyBorder="1" applyAlignment="1">
      <alignment/>
    </xf>
    <xf numFmtId="10" fontId="3" fillId="3" borderId="6" xfId="0" applyNumberFormat="1" applyFont="1" applyFill="1" applyBorder="1" applyAlignment="1">
      <alignment/>
    </xf>
    <xf numFmtId="3" fontId="3" fillId="3" borderId="2" xfId="0" applyNumberFormat="1" applyFont="1" applyFill="1" applyBorder="1" applyAlignment="1">
      <alignment/>
    </xf>
    <xf numFmtId="10" fontId="3" fillId="3" borderId="2" xfId="0" applyNumberFormat="1" applyFont="1" applyFill="1" applyBorder="1" applyAlignment="1">
      <alignment/>
    </xf>
    <xf numFmtId="0" fontId="5" fillId="3" borderId="2" xfId="0" applyNumberFormat="1" applyFont="1" applyFill="1" applyBorder="1" applyAlignment="1">
      <alignment/>
    </xf>
    <xf numFmtId="59" fontId="5" fillId="3" borderId="2" xfId="0" applyNumberFormat="1" applyFont="1" applyFill="1" applyBorder="1" applyAlignment="1">
      <alignment/>
    </xf>
    <xf numFmtId="3" fontId="5" fillId="3" borderId="2" xfId="0" applyNumberFormat="1" applyFont="1" applyFill="1" applyBorder="1" applyAlignment="1">
      <alignment/>
    </xf>
    <xf numFmtId="10" fontId="5" fillId="3" borderId="2" xfId="0" applyNumberFormat="1" applyFont="1" applyFill="1" applyBorder="1" applyAlignment="1">
      <alignment/>
    </xf>
    <xf numFmtId="0" fontId="6" fillId="3" borderId="2" xfId="0" applyNumberFormat="1" applyFont="1" applyFill="1" applyBorder="1" applyAlignment="1">
      <alignment/>
    </xf>
    <xf numFmtId="0" fontId="3" fillId="3" borderId="2" xfId="0" applyNumberFormat="1" applyFont="1" applyFill="1" applyBorder="1" applyAlignment="1">
      <alignment horizontal="left" vertical="top" wrapText="1"/>
    </xf>
    <xf numFmtId="0" fontId="3" fillId="3" borderId="5" xfId="0" applyNumberFormat="1" applyFont="1" applyFill="1" applyBorder="1" applyAlignment="1">
      <alignment/>
    </xf>
    <xf numFmtId="3" fontId="3" fillId="3" borderId="5" xfId="0" applyNumberFormat="1" applyFont="1" applyFill="1" applyBorder="1" applyAlignment="1">
      <alignment/>
    </xf>
    <xf numFmtId="10" fontId="3" fillId="3" borderId="5" xfId="0" applyNumberFormat="1" applyFont="1" applyFill="1" applyBorder="1" applyAlignment="1">
      <alignment/>
    </xf>
    <xf numFmtId="0" fontId="2" fillId="3" borderId="6" xfId="0" applyNumberFormat="1" applyFont="1" applyFill="1" applyBorder="1" applyAlignment="1">
      <alignment/>
    </xf>
    <xf numFmtId="59" fontId="2" fillId="3" borderId="6" xfId="0" applyNumberFormat="1" applyFont="1" applyFill="1" applyBorder="1" applyAlignment="1">
      <alignment/>
    </xf>
    <xf numFmtId="0" fontId="2" fillId="3" borderId="5" xfId="0" applyNumberFormat="1" applyFont="1" applyFill="1" applyBorder="1" applyAlignment="1">
      <alignment horizontal="right" wrapText="1"/>
    </xf>
    <xf numFmtId="0" fontId="2" fillId="3" borderId="6" xfId="0" applyNumberFormat="1" applyFont="1" applyFill="1" applyBorder="1" applyAlignment="1">
      <alignment horizontal="right" wrapText="1"/>
    </xf>
    <xf numFmtId="0" fontId="2" fillId="3" borderId="6" xfId="0" applyNumberFormat="1" applyFont="1" applyFill="1" applyBorder="1" applyAlignment="1">
      <alignment horizontal="right"/>
    </xf>
    <xf numFmtId="62" fontId="3" fillId="3" borderId="2" xfId="0" applyNumberFormat="1" applyFont="1" applyFill="1" applyBorder="1" applyAlignment="1">
      <alignment/>
    </xf>
    <xf numFmtId="62" fontId="3" fillId="3" borderId="5" xfId="0" applyNumberFormat="1" applyFont="1" applyFill="1" applyBorder="1" applyAlignment="1">
      <alignment/>
    </xf>
    <xf numFmtId="62" fontId="3" fillId="3" borderId="6" xfId="0" applyNumberFormat="1" applyFont="1" applyFill="1" applyBorder="1" applyAlignment="1">
      <alignment/>
    </xf>
    <xf numFmtId="62" fontId="4" fillId="3" borderId="6" xfId="0" applyNumberFormat="1" applyFont="1" applyFill="1" applyBorder="1" applyAlignment="1">
      <alignment/>
    </xf>
    <xf numFmtId="0" fontId="7" fillId="3" borderId="2" xfId="0" applyNumberFormat="1" applyFont="1" applyFill="1" applyBorder="1" applyAlignment="1">
      <alignment/>
    </xf>
    <xf numFmtId="0" fontId="8" fillId="3" borderId="2" xfId="0" applyNumberFormat="1" applyFont="1" applyFill="1" applyBorder="1" applyAlignment="1">
      <alignment/>
    </xf>
    <xf numFmtId="0" fontId="4" fillId="3" borderId="2" xfId="0" applyNumberFormat="1" applyFont="1" applyFill="1" applyBorder="1" applyAlignment="1">
      <alignment/>
    </xf>
    <xf numFmtId="0" fontId="2" fillId="3" borderId="2" xfId="0" applyNumberFormat="1" applyFont="1" applyFill="1" applyBorder="1" applyAlignment="1">
      <alignment/>
    </xf>
    <xf numFmtId="0" fontId="1" fillId="0" borderId="0" xfId="0" applyNumberFormat="1" applyFont="1" applyAlignment="1">
      <alignment/>
    </xf>
    <xf numFmtId="3" fontId="4" fillId="3" borderId="2" xfId="0" applyNumberFormat="1" applyFont="1" applyFill="1" applyBorder="1" applyAlignment="1">
      <alignment/>
    </xf>
    <xf numFmtId="0" fontId="5" fillId="3" borderId="2" xfId="0" applyNumberFormat="1" applyFont="1" applyFill="1" applyBorder="1" applyAlignment="1">
      <alignment wrapText="1"/>
    </xf>
    <xf numFmtId="3" fontId="5" fillId="3" borderId="2" xfId="0" applyNumberFormat="1" applyFont="1" applyFill="1" applyBorder="1" applyAlignment="1">
      <alignment wrapText="1"/>
    </xf>
    <xf numFmtId="0" fontId="9" fillId="3" borderId="2" xfId="0" applyNumberFormat="1" applyFont="1" applyFill="1" applyBorder="1" applyAlignment="1">
      <alignment wrapText="1"/>
    </xf>
    <xf numFmtId="0" fontId="2" fillId="3" borderId="5" xfId="0" applyNumberFormat="1" applyFont="1" applyFill="1" applyBorder="1" applyAlignment="1">
      <alignment/>
    </xf>
    <xf numFmtId="0" fontId="2" fillId="3" borderId="6" xfId="0" applyNumberFormat="1" applyFont="1" applyFill="1" applyBorder="1" applyAlignment="1">
      <alignment horizontal="left" vertical="top" wrapText="1"/>
    </xf>
    <xf numFmtId="3" fontId="2" fillId="3" borderId="6" xfId="0" applyNumberFormat="1" applyFont="1" applyFill="1" applyBorder="1" applyAlignment="1">
      <alignment/>
    </xf>
    <xf numFmtId="10" fontId="2" fillId="3" borderId="6" xfId="0" applyNumberFormat="1" applyFont="1" applyFill="1" applyBorder="1" applyAlignment="1">
      <alignment/>
    </xf>
    <xf numFmtId="62" fontId="2" fillId="3" borderId="6" xfId="0" applyNumberFormat="1" applyFont="1" applyFill="1" applyBorder="1" applyAlignment="1">
      <alignment/>
    </xf>
    <xf numFmtId="0" fontId="2" fillId="3" borderId="2" xfId="0" applyNumberFormat="1" applyFont="1" applyFill="1" applyBorder="1" applyAlignment="1">
      <alignment horizontal="left" vertical="top" wrapText="1"/>
    </xf>
    <xf numFmtId="0" fontId="1" fillId="0" borderId="0" xfId="0" applyNumberFormat="1" applyFont="1" applyAlignment="1">
      <alignment/>
    </xf>
    <xf numFmtId="0" fontId="10" fillId="3" borderId="2" xfId="0" applyNumberFormat="1" applyFont="1" applyFill="1" applyBorder="1" applyAlignment="1">
      <alignment/>
    </xf>
    <xf numFmtId="0" fontId="11" fillId="3" borderId="2" xfId="0" applyNumberFormat="1" applyFont="1" applyFill="1" applyBorder="1" applyAlignment="1">
      <alignment/>
    </xf>
    <xf numFmtId="0" fontId="13" fillId="3" borderId="2"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000000"/>
      <rgbColor rgb="00C0C0C0"/>
      <rgbColor rgb="00FFFFFF"/>
      <rgbColor rgb="00C2C2C2"/>
      <rgbColor rgb="003366FF"/>
      <rgbColor rgb="00808080"/>
      <rgbColor rgb="00DD0806"/>
      <rgbColor rgb="00F20884"/>
      <rgbColor rgb="000000D4"/>
      <rgbColor rgb="00000099"/>
      <rgbColor rgb="00FF0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venturehacks.com/articles/cap-table" TargetMode="External" /><Relationship Id="rId2" Type="http://schemas.openxmlformats.org/officeDocument/2006/relationships/hyperlink" Target="http://venturehacks.com/" TargetMode="External" /><Relationship Id="rId3" Type="http://schemas.openxmlformats.org/officeDocument/2006/relationships/hyperlink" Target="http://venturehacks.com/articles/cap-table" TargetMode="External" /></Relationships>
</file>

<file path=xl/worksheets/sheet1.xml><?xml version="1.0" encoding="utf-8"?>
<worksheet xmlns="http://schemas.openxmlformats.org/spreadsheetml/2006/main" xmlns:r="http://schemas.openxmlformats.org/officeDocument/2006/relationships">
  <dimension ref="A1:G53"/>
  <sheetViews>
    <sheetView showGridLines="0" tabSelected="1" workbookViewId="0" topLeftCell="A1">
      <selection activeCell="A1" sqref="A1"/>
    </sheetView>
  </sheetViews>
  <sheetFormatPr defaultColWidth="11.19921875" defaultRowHeight="19.5" customHeight="1"/>
  <cols>
    <col min="1" max="1" width="19" style="1" customWidth="1"/>
    <col min="2" max="2" width="14.8984375" style="1" customWidth="1"/>
    <col min="3" max="3" width="15.8984375" style="1" customWidth="1"/>
    <col min="4" max="4" width="14.8984375" style="1" customWidth="1"/>
    <col min="5" max="5" width="13.8984375" style="1" customWidth="1"/>
    <col min="6" max="6" width="13.59765625" style="1" customWidth="1"/>
    <col min="7" max="7" width="16.8984375" style="1" customWidth="1"/>
    <col min="8" max="256" width="10.296875" style="1" customWidth="1"/>
  </cols>
  <sheetData>
    <row r="1" spans="1:7" ht="15.75">
      <c r="A1" s="2" t="s">
        <v>0</v>
      </c>
      <c r="B1" s="2"/>
      <c r="C1" s="2"/>
      <c r="D1" s="2"/>
      <c r="E1" s="3"/>
      <c r="F1" s="5"/>
      <c r="G1" s="5"/>
    </row>
    <row r="2" spans="1:7" ht="15.75">
      <c r="A2" s="6" t="s">
        <v>1</v>
      </c>
      <c r="B2" s="7">
        <f>D2*C17</f>
        <v>4423076.923076923</v>
      </c>
      <c r="C2" s="6" t="s">
        <v>2</v>
      </c>
      <c r="D2" s="8">
        <f>(B3-B4*D3-B15/(1-D4))/C17</f>
        <v>0.9615384615384616</v>
      </c>
      <c r="E2" s="5"/>
      <c r="F2" s="5"/>
      <c r="G2" s="5"/>
    </row>
    <row r="3" spans="1:7" ht="15.75">
      <c r="A3" s="5" t="s">
        <v>3</v>
      </c>
      <c r="B3" s="9">
        <v>6000000</v>
      </c>
      <c r="C3" s="5" t="s">
        <v>4</v>
      </c>
      <c r="D3" s="10">
        <v>0.15</v>
      </c>
      <c r="E3" s="5"/>
      <c r="F3" s="5"/>
      <c r="G3" s="5"/>
    </row>
    <row r="4" spans="1:7" ht="15.75">
      <c r="A4" s="5" t="s">
        <v>5</v>
      </c>
      <c r="B4" s="11">
        <f>B3+B11</f>
        <v>10000000</v>
      </c>
      <c r="C4" s="12" t="s">
        <v>6</v>
      </c>
      <c r="D4" s="13">
        <v>0.35</v>
      </c>
      <c r="E4" s="5"/>
      <c r="F4" s="5"/>
      <c r="G4" s="14"/>
    </row>
    <row r="5" spans="1:7" ht="15.75">
      <c r="A5" s="15"/>
      <c r="B5" s="15"/>
      <c r="C5" s="15"/>
      <c r="D5" s="15"/>
      <c r="E5" s="5"/>
      <c r="F5" s="5"/>
      <c r="G5" s="5"/>
    </row>
    <row r="6" spans="1:7" ht="15.75">
      <c r="A6" s="2" t="s">
        <v>7</v>
      </c>
      <c r="B6" s="2"/>
      <c r="C6" s="2"/>
      <c r="D6" s="2"/>
      <c r="E6" s="3"/>
      <c r="F6" s="5"/>
      <c r="G6" s="5"/>
    </row>
    <row r="7" spans="1:7" ht="15.75">
      <c r="A7" s="16"/>
      <c r="B7" s="16"/>
      <c r="C7" s="16"/>
      <c r="D7" s="16"/>
      <c r="E7" s="17"/>
      <c r="F7" s="5"/>
      <c r="G7" s="5"/>
    </row>
    <row r="8" spans="1:7" ht="15.75" customHeight="1">
      <c r="A8" s="12"/>
      <c r="B8" s="18" t="s">
        <v>8</v>
      </c>
      <c r="C8" s="18" t="s">
        <v>9</v>
      </c>
      <c r="D8" s="18" t="s">
        <v>10</v>
      </c>
      <c r="E8" s="5"/>
      <c r="F8" s="5"/>
      <c r="G8" s="5"/>
    </row>
    <row r="9" spans="1:7" ht="15.75">
      <c r="A9" s="5" t="s">
        <v>11</v>
      </c>
      <c r="B9" s="19">
        <v>2000000</v>
      </c>
      <c r="C9" s="20">
        <f>B9/$D$2</f>
        <v>2080000</v>
      </c>
      <c r="D9" s="21">
        <f>C9/$C$20</f>
        <v>0.2</v>
      </c>
      <c r="E9" s="5"/>
      <c r="F9" s="5"/>
      <c r="G9" s="5"/>
    </row>
    <row r="10" spans="1:7" ht="15.75">
      <c r="A10" s="5" t="s">
        <v>12</v>
      </c>
      <c r="B10" s="9">
        <v>2000000</v>
      </c>
      <c r="C10" s="22">
        <f>B10/$D$2</f>
        <v>2080000</v>
      </c>
      <c r="D10" s="23">
        <f>C10/$C$20</f>
        <v>0.2</v>
      </c>
      <c r="E10" s="5"/>
      <c r="F10" s="5"/>
      <c r="G10" s="5"/>
    </row>
    <row r="11" spans="1:7" ht="15.75">
      <c r="A11" s="24" t="s">
        <v>13</v>
      </c>
      <c r="B11" s="25">
        <f>SUM(B9:B10)</f>
        <v>4000000</v>
      </c>
      <c r="C11" s="26">
        <f>SUM(C9:C10)</f>
        <v>4160000</v>
      </c>
      <c r="D11" s="27">
        <f>SUM(D9:D10)</f>
        <v>0.4</v>
      </c>
      <c r="E11" s="5"/>
      <c r="F11" s="5"/>
      <c r="G11" s="5"/>
    </row>
    <row r="12" spans="1:7" ht="15.75">
      <c r="A12" s="28"/>
      <c r="B12" s="5"/>
      <c r="C12" s="22"/>
      <c r="D12" s="23"/>
      <c r="E12" s="5"/>
      <c r="F12" s="5"/>
      <c r="G12" s="5"/>
    </row>
    <row r="13" spans="1:7" ht="15.75">
      <c r="A13" s="5" t="s">
        <v>14</v>
      </c>
      <c r="B13" s="9">
        <v>25000</v>
      </c>
      <c r="C13" s="22">
        <f>B13/($D$2*(1-$D$4))</f>
        <v>40000</v>
      </c>
      <c r="D13" s="23">
        <f>C13/$C$20</f>
        <v>0.0038461538461538464</v>
      </c>
      <c r="E13" s="5"/>
      <c r="F13" s="5"/>
      <c r="G13" s="5"/>
    </row>
    <row r="14" spans="1:7" ht="15.75">
      <c r="A14" s="5" t="s">
        <v>15</v>
      </c>
      <c r="B14" s="9">
        <v>25000</v>
      </c>
      <c r="C14" s="22">
        <f>B14/($D$2*(1-$D$4))</f>
        <v>40000</v>
      </c>
      <c r="D14" s="23">
        <f>C14/$C$20</f>
        <v>0.0038461538461538464</v>
      </c>
      <c r="E14" s="5"/>
      <c r="F14" s="5"/>
      <c r="G14" s="5"/>
    </row>
    <row r="15" spans="1:7" ht="15" customHeight="1">
      <c r="A15" s="24" t="s">
        <v>16</v>
      </c>
      <c r="B15" s="25">
        <f>SUM(B13:B14)</f>
        <v>50000</v>
      </c>
      <c r="C15" s="26">
        <f>SUM(C13:C14)</f>
        <v>80000</v>
      </c>
      <c r="D15" s="27">
        <f>SUM(D13:D14)</f>
        <v>0.007692307692307693</v>
      </c>
      <c r="E15" s="5"/>
      <c r="F15" s="5"/>
      <c r="G15" s="5"/>
    </row>
    <row r="16" spans="1:7" ht="15.75">
      <c r="A16" s="12"/>
      <c r="B16" s="12"/>
      <c r="C16" s="22"/>
      <c r="D16" s="23"/>
      <c r="E16" s="5"/>
      <c r="F16" s="5"/>
      <c r="G16" s="5"/>
    </row>
    <row r="17" spans="1:7" ht="30">
      <c r="A17" s="29" t="s">
        <v>17</v>
      </c>
      <c r="B17" s="29"/>
      <c r="C17" s="22">
        <f>'Common and Pre-Money Options - '!B17</f>
        <v>4600000</v>
      </c>
      <c r="D17" s="23">
        <f>C17/$C$20</f>
        <v>0.4423076923076923</v>
      </c>
      <c r="E17" s="5" t="s">
        <v>18</v>
      </c>
      <c r="F17" s="5"/>
      <c r="G17" s="5"/>
    </row>
    <row r="18" spans="1:7" ht="15.75">
      <c r="A18" s="29"/>
      <c r="B18" s="29"/>
      <c r="C18" s="22"/>
      <c r="D18" s="23"/>
      <c r="E18" s="5"/>
      <c r="F18" s="5"/>
      <c r="G18" s="5"/>
    </row>
    <row r="19" spans="1:7" ht="16.5">
      <c r="A19" s="30" t="s">
        <v>19</v>
      </c>
      <c r="B19" s="30"/>
      <c r="C19" s="31">
        <f>B4*D3/D2</f>
        <v>1560000</v>
      </c>
      <c r="D19" s="32">
        <f>C19/$C$20</f>
        <v>0.15</v>
      </c>
      <c r="E19" s="5"/>
      <c r="F19" s="5"/>
      <c r="G19" s="5"/>
    </row>
    <row r="20" spans="1:7" ht="16.5">
      <c r="A20" s="33" t="s">
        <v>20</v>
      </c>
      <c r="B20" s="34">
        <f>B11+B15</f>
        <v>4050000</v>
      </c>
      <c r="C20" s="20">
        <f>C11+C15+C17+C19</f>
        <v>10400000</v>
      </c>
      <c r="D20" s="21">
        <f>D11+D15+D17+D19</f>
        <v>1</v>
      </c>
      <c r="E20" s="5"/>
      <c r="F20" s="5"/>
      <c r="G20" s="5"/>
    </row>
    <row r="21" spans="1:7" ht="15.75">
      <c r="A21" s="15"/>
      <c r="B21" s="15"/>
      <c r="C21" s="15"/>
      <c r="D21" s="15"/>
      <c r="E21" s="15"/>
      <c r="F21" s="5"/>
      <c r="G21" s="5"/>
    </row>
    <row r="22" spans="1:7" ht="15.75">
      <c r="A22" s="2" t="s">
        <v>21</v>
      </c>
      <c r="B22" s="2"/>
      <c r="C22" s="2"/>
      <c r="D22" s="2"/>
      <c r="E22" s="2"/>
      <c r="F22" s="3"/>
      <c r="G22" s="17"/>
    </row>
    <row r="23" spans="1:7" ht="15.75">
      <c r="A23" s="6"/>
      <c r="B23" s="6"/>
      <c r="C23" s="6"/>
      <c r="D23" s="6"/>
      <c r="E23" s="6"/>
      <c r="F23" s="5"/>
      <c r="G23" s="5"/>
    </row>
    <row r="24" spans="1:7" ht="16.5" customHeight="1">
      <c r="A24" s="28"/>
      <c r="B24" s="35" t="s">
        <v>3</v>
      </c>
      <c r="C24" s="18" t="s">
        <v>5</v>
      </c>
      <c r="D24" s="35" t="s">
        <v>22</v>
      </c>
      <c r="E24" s="18" t="s">
        <v>23</v>
      </c>
      <c r="F24" s="5"/>
      <c r="G24" s="5"/>
    </row>
    <row r="25" spans="1:7" ht="16.5" customHeight="1">
      <c r="A25" s="28"/>
      <c r="B25" s="36"/>
      <c r="C25" s="37"/>
      <c r="D25" s="36"/>
      <c r="E25" s="37"/>
      <c r="F25" s="5"/>
      <c r="G25" s="5"/>
    </row>
    <row r="26" spans="1:7" ht="15.75">
      <c r="A26" s="5" t="s">
        <v>24</v>
      </c>
      <c r="B26" s="23">
        <f>'Common and Pre-Money Options - '!B7/'Common and Pre-Money Options - '!B17</f>
        <v>0.8695652173913043</v>
      </c>
      <c r="C26" s="23">
        <f>'Common and Pre-Money Options - '!B7/C20</f>
        <v>0.38461538461538464</v>
      </c>
      <c r="D26" s="38">
        <f>'Common and Pre-Money Options - '!B7*D2</f>
        <v>3846153.8461538465</v>
      </c>
      <c r="E26" s="38">
        <f>$E$30/$D$30*D26</f>
        <v>19230769.230769232</v>
      </c>
      <c r="F26" s="5"/>
      <c r="G26" s="5"/>
    </row>
    <row r="27" spans="1:7" ht="15.75">
      <c r="A27" s="5" t="s">
        <v>25</v>
      </c>
      <c r="B27" s="23">
        <v>0</v>
      </c>
      <c r="C27" s="23">
        <f>(C11+C15)/C20</f>
        <v>0.4076923076923077</v>
      </c>
      <c r="D27" s="38">
        <f>(C11+C15)*D2</f>
        <v>4076923.076923077</v>
      </c>
      <c r="E27" s="38">
        <f>$E$30/$D$30*D27</f>
        <v>20384615.384615384</v>
      </c>
      <c r="F27" s="5"/>
      <c r="G27" s="5"/>
    </row>
    <row r="28" spans="1:7" ht="15.75">
      <c r="A28" s="5" t="s">
        <v>26</v>
      </c>
      <c r="B28" s="23">
        <f>'Common and Pre-Money Options - '!B15/'Common and Pre-Money Options - '!B17</f>
        <v>0.13043478260869565</v>
      </c>
      <c r="C28" s="23">
        <f>C19/C20+'Common and Pre-Money Options - '!B15/C20</f>
        <v>0.20769230769230768</v>
      </c>
      <c r="D28" s="38">
        <f>C19*D2+'Common and Pre-Money Options - '!B15*D2</f>
        <v>2076923.076923077</v>
      </c>
      <c r="E28" s="38">
        <f>$E$30/$D$30*D28</f>
        <v>10384615.384615384</v>
      </c>
      <c r="F28" s="5"/>
      <c r="G28" s="5"/>
    </row>
    <row r="29" spans="1:7" ht="16.5">
      <c r="A29" s="30"/>
      <c r="B29" s="32"/>
      <c r="C29" s="32"/>
      <c r="D29" s="39"/>
      <c r="E29" s="39"/>
      <c r="F29" s="5"/>
      <c r="G29" s="5"/>
    </row>
    <row r="30" spans="1:7" ht="16.5">
      <c r="A30" s="33" t="s">
        <v>20</v>
      </c>
      <c r="B30" s="21">
        <f>SUM(B26:B28)</f>
        <v>1</v>
      </c>
      <c r="C30" s="21">
        <f>SUM(C26:C28)</f>
        <v>1</v>
      </c>
      <c r="D30" s="40">
        <f>SUM(D26:D28)</f>
        <v>10000000</v>
      </c>
      <c r="E30" s="41">
        <v>50000000</v>
      </c>
      <c r="F30" s="38"/>
      <c r="G30" s="5"/>
    </row>
    <row r="31" spans="1:7" ht="15.75">
      <c r="A31" s="5"/>
      <c r="B31" s="5"/>
      <c r="C31" s="5"/>
      <c r="D31" s="5"/>
      <c r="E31" s="5"/>
      <c r="F31" s="5"/>
      <c r="G31" s="5"/>
    </row>
    <row r="32" spans="1:7" ht="15.75">
      <c r="A32" s="5"/>
      <c r="B32" s="5"/>
      <c r="C32" s="5"/>
      <c r="D32" s="5"/>
      <c r="E32" s="5"/>
      <c r="F32" s="5"/>
      <c r="G32" s="5"/>
    </row>
    <row r="33" spans="1:7" ht="15.75">
      <c r="A33" s="42" t="s">
        <v>27</v>
      </c>
      <c r="B33" s="43"/>
      <c r="C33" s="43"/>
      <c r="D33" s="5"/>
      <c r="E33" s="5"/>
      <c r="F33" s="5"/>
      <c r="G33" s="5"/>
    </row>
    <row r="34" spans="1:7" ht="15.75">
      <c r="A34" s="44" t="s">
        <v>28</v>
      </c>
      <c r="B34" s="5"/>
      <c r="C34" s="5"/>
      <c r="D34" s="5"/>
      <c r="E34" s="5"/>
      <c r="F34" s="5"/>
      <c r="G34" s="5"/>
    </row>
    <row r="35" spans="1:7" ht="15.75">
      <c r="A35" s="5"/>
      <c r="B35" s="5"/>
      <c r="C35" s="5"/>
      <c r="D35" s="5"/>
      <c r="E35" s="5"/>
      <c r="F35" s="5"/>
      <c r="G35" s="5"/>
    </row>
    <row r="36" spans="1:7" ht="15.75">
      <c r="A36" s="45" t="s">
        <v>29</v>
      </c>
      <c r="B36" s="5"/>
      <c r="C36" s="5"/>
      <c r="D36" s="5"/>
      <c r="E36" s="5"/>
      <c r="F36" s="5"/>
      <c r="G36" s="5"/>
    </row>
    <row r="37" spans="1:7" ht="15.75">
      <c r="A37" s="5" t="s">
        <v>30</v>
      </c>
      <c r="B37" s="5"/>
      <c r="C37" s="5"/>
      <c r="D37" s="5"/>
      <c r="E37" s="5"/>
      <c r="F37" s="5"/>
      <c r="G37" s="5"/>
    </row>
    <row r="38" spans="1:7" ht="15.75">
      <c r="A38" s="5" t="s">
        <v>31</v>
      </c>
      <c r="B38" s="5"/>
      <c r="C38" s="5"/>
      <c r="D38" s="5"/>
      <c r="E38" s="5"/>
      <c r="F38" s="5"/>
      <c r="G38" s="5"/>
    </row>
    <row r="39" spans="1:7" ht="15.75">
      <c r="A39" s="5" t="s">
        <v>32</v>
      </c>
      <c r="B39" s="5"/>
      <c r="C39" s="5"/>
      <c r="D39" s="5"/>
      <c r="E39" s="5"/>
      <c r="F39" s="5"/>
      <c r="G39" s="5"/>
    </row>
    <row r="40" spans="1:7" ht="15.75">
      <c r="A40" s="5" t="s">
        <v>33</v>
      </c>
      <c r="B40" s="5"/>
      <c r="C40" s="5"/>
      <c r="D40" s="5"/>
      <c r="E40" s="5"/>
      <c r="F40" s="5"/>
      <c r="G40" s="5"/>
    </row>
    <row r="41" spans="1:7" ht="15.75">
      <c r="A41" s="5" t="s">
        <v>34</v>
      </c>
      <c r="B41" s="5"/>
      <c r="C41" s="5"/>
      <c r="D41" s="5"/>
      <c r="E41" s="5"/>
      <c r="F41" s="5"/>
      <c r="G41" s="5"/>
    </row>
    <row r="42" spans="1:7" ht="15.75">
      <c r="A42" s="5" t="s">
        <v>35</v>
      </c>
      <c r="B42" s="5"/>
      <c r="C42" s="5"/>
      <c r="D42" s="5"/>
      <c r="E42" s="5"/>
      <c r="F42" s="5"/>
      <c r="G42" s="5"/>
    </row>
    <row r="43" spans="1:7" ht="15.75">
      <c r="A43" s="5" t="s">
        <v>36</v>
      </c>
      <c r="B43" s="5"/>
      <c r="C43" s="5"/>
      <c r="D43" s="5"/>
      <c r="E43" s="5"/>
      <c r="F43" s="5"/>
      <c r="G43" s="5"/>
    </row>
    <row r="44" spans="1:7" ht="15.75" customHeight="1">
      <c r="A44" s="5"/>
      <c r="B44" s="5"/>
      <c r="C44" s="5"/>
      <c r="D44" s="5"/>
      <c r="E44" s="5"/>
      <c r="F44" s="5"/>
      <c r="G44" s="5"/>
    </row>
    <row r="45" spans="1:7" ht="15.75">
      <c r="A45" s="45" t="s">
        <v>37</v>
      </c>
      <c r="B45" s="5"/>
      <c r="C45" s="5"/>
      <c r="D45" s="5"/>
      <c r="E45" s="5"/>
      <c r="F45" s="5"/>
      <c r="G45" s="5"/>
    </row>
    <row r="46" spans="1:7" ht="15.75" customHeight="1">
      <c r="A46" s="28" t="s">
        <v>38</v>
      </c>
      <c r="B46" s="5"/>
      <c r="C46" s="5"/>
      <c r="D46" s="5"/>
      <c r="E46" s="5"/>
      <c r="F46" s="5"/>
      <c r="G46" s="5"/>
    </row>
    <row r="47" spans="1:7" ht="15.75" customHeight="1">
      <c r="A47" s="28" t="s">
        <v>39</v>
      </c>
      <c r="B47" s="5"/>
      <c r="C47" s="5"/>
      <c r="D47" s="5"/>
      <c r="E47" s="5"/>
      <c r="F47" s="5"/>
      <c r="G47" s="5"/>
    </row>
    <row r="48" spans="1:7" ht="15.75" customHeight="1">
      <c r="A48" s="5" t="s">
        <v>40</v>
      </c>
      <c r="B48" s="5"/>
      <c r="C48" s="5"/>
      <c r="D48" s="5"/>
      <c r="E48" s="5"/>
      <c r="F48" s="5"/>
      <c r="G48" s="5"/>
    </row>
    <row r="49" spans="1:7" ht="15.75" customHeight="1">
      <c r="A49" s="5" t="s">
        <v>41</v>
      </c>
      <c r="B49" s="5"/>
      <c r="C49" s="5"/>
      <c r="D49" s="5"/>
      <c r="E49" s="5"/>
      <c r="F49" s="5"/>
      <c r="G49" s="5"/>
    </row>
    <row r="50" spans="1:7" ht="15.75" customHeight="1">
      <c r="A50" s="5" t="s">
        <v>42</v>
      </c>
      <c r="B50" s="5"/>
      <c r="C50" s="5"/>
      <c r="D50" s="5"/>
      <c r="E50" s="5"/>
      <c r="F50" s="5"/>
      <c r="G50" s="5"/>
    </row>
    <row r="51" spans="1:7" ht="15.75" customHeight="1">
      <c r="A51" s="5" t="s">
        <v>43</v>
      </c>
      <c r="B51" s="5"/>
      <c r="C51" s="5"/>
      <c r="D51" s="5"/>
      <c r="E51" s="5"/>
      <c r="F51" s="5"/>
      <c r="G51" s="5"/>
    </row>
    <row r="52" spans="1:7" ht="15.75" customHeight="1">
      <c r="A52" s="5" t="s">
        <v>44</v>
      </c>
      <c r="B52" s="5"/>
      <c r="C52" s="5"/>
      <c r="D52" s="5"/>
      <c r="E52" s="5"/>
      <c r="F52" s="5"/>
      <c r="G52" s="5"/>
    </row>
    <row r="53" spans="1:7" ht="15.75" customHeight="1">
      <c r="A53" s="5" t="s">
        <v>45</v>
      </c>
      <c r="B53" s="5"/>
      <c r="C53" s="5"/>
      <c r="D53" s="5"/>
      <c r="E53" s="5"/>
      <c r="F53" s="5"/>
      <c r="G53" s="5"/>
    </row>
  </sheetData>
  <mergeCells count="3">
    <mergeCell ref="A1:D1"/>
    <mergeCell ref="A6:D6"/>
    <mergeCell ref="A22:E22"/>
  </mergeCells>
  <printOptions/>
  <pageMargins left="0.75" right="0.75" top="1" bottom="1" header="0.5" footer="0.5"/>
  <pageSetup firstPageNumber="1" useFirstPageNumber="1" orientation="portrait" paperSize="9"/>
</worksheet>
</file>

<file path=xl/worksheets/sheet2.xml><?xml version="1.0" encoding="utf-8"?>
<worksheet xmlns="http://schemas.openxmlformats.org/spreadsheetml/2006/main" xmlns:r="http://schemas.openxmlformats.org/officeDocument/2006/relationships">
  <dimension ref="A1:E19"/>
  <sheetViews>
    <sheetView showGridLines="0" workbookViewId="0" topLeftCell="A1">
      <selection activeCell="A1" sqref="A1"/>
    </sheetView>
  </sheetViews>
  <sheetFormatPr defaultColWidth="11.19921875" defaultRowHeight="19.5" customHeight="1"/>
  <cols>
    <col min="1" max="1" width="12.3984375" style="46" customWidth="1"/>
    <col min="2" max="2" width="12.296875" style="46" customWidth="1"/>
    <col min="3" max="3" width="13.19921875" style="46" customWidth="1"/>
    <col min="4" max="4" width="12.69921875" style="46" customWidth="1"/>
    <col min="5" max="5" width="14.3984375" style="46" customWidth="1"/>
    <col min="6" max="256" width="10.296875" style="46" customWidth="1"/>
  </cols>
  <sheetData>
    <row r="1" spans="1:5" ht="15.75">
      <c r="A1" s="2" t="s">
        <v>17</v>
      </c>
      <c r="B1" s="2"/>
      <c r="C1" s="2"/>
      <c r="D1" s="2"/>
      <c r="E1" s="2"/>
    </row>
    <row r="2" spans="1:5" ht="15.75">
      <c r="A2" s="6"/>
      <c r="B2" s="6"/>
      <c r="C2" s="6"/>
      <c r="D2" s="6"/>
      <c r="E2" s="6"/>
    </row>
    <row r="3" spans="1:5" ht="15.75">
      <c r="A3" s="5"/>
      <c r="B3" s="18" t="s">
        <v>9</v>
      </c>
      <c r="C3" s="18" t="s">
        <v>5</v>
      </c>
      <c r="D3" s="18" t="s">
        <v>22</v>
      </c>
      <c r="E3" s="18" t="s">
        <v>23</v>
      </c>
    </row>
    <row r="4" spans="1:5" ht="15.75">
      <c r="A4" s="45" t="s">
        <v>46</v>
      </c>
      <c r="B4" s="37"/>
      <c r="C4" s="37"/>
      <c r="D4" s="37"/>
      <c r="E4" s="37"/>
    </row>
    <row r="5" spans="1:5" ht="15.75">
      <c r="A5" s="5" t="s">
        <v>47</v>
      </c>
      <c r="B5" s="47">
        <v>2000000</v>
      </c>
      <c r="C5" s="23">
        <f>B5/'Series A - Table 1'!$C$20</f>
        <v>0.19230769230769232</v>
      </c>
      <c r="D5" s="38">
        <f>B5*'Series A - Table 1'!$D$2</f>
        <v>1923076.9230769232</v>
      </c>
      <c r="E5" s="38">
        <f>'Series A - Table 1'!$E$30/'Series A - Table 1'!$D$30*D5</f>
        <v>9615384.615384616</v>
      </c>
    </row>
    <row r="6" spans="1:5" ht="15.75">
      <c r="A6" s="5" t="s">
        <v>48</v>
      </c>
      <c r="B6" s="47">
        <v>2000000</v>
      </c>
      <c r="C6" s="23">
        <f>B6/'Series A - Table 1'!$C$20</f>
        <v>0.19230769230769232</v>
      </c>
      <c r="D6" s="38">
        <f>B6*'Series A - Table 1'!$D$2</f>
        <v>1923076.9230769232</v>
      </c>
      <c r="E6" s="38">
        <f>'Series A - Table 1'!$E$30/'Series A - Table 1'!$D$30*D6</f>
        <v>9615384.615384616</v>
      </c>
    </row>
    <row r="7" spans="1:5" ht="30.75">
      <c r="A7" s="48" t="s">
        <v>49</v>
      </c>
      <c r="B7" s="49">
        <f>SUM(B5:B6)</f>
        <v>4000000</v>
      </c>
      <c r="C7" s="27">
        <f>SUM(C5:C6)</f>
        <v>0.38461538461538464</v>
      </c>
      <c r="D7" s="38">
        <f>SUM(D5:D6)</f>
        <v>3846153.8461538465</v>
      </c>
      <c r="E7" s="38">
        <f>SUM(E5:E6)</f>
        <v>19230769.230769232</v>
      </c>
    </row>
    <row r="8" spans="1:5" ht="15.75">
      <c r="A8" s="12"/>
      <c r="B8" s="50"/>
      <c r="C8" s="23"/>
      <c r="D8" s="38"/>
      <c r="E8" s="38"/>
    </row>
    <row r="9" spans="1:5" ht="15.75">
      <c r="A9" s="45" t="s">
        <v>50</v>
      </c>
      <c r="B9" s="50"/>
      <c r="C9" s="23"/>
      <c r="D9" s="38"/>
      <c r="E9" s="38"/>
    </row>
    <row r="10" spans="1:5" ht="15.75">
      <c r="A10" s="5" t="s">
        <v>51</v>
      </c>
      <c r="B10" s="47">
        <v>200000</v>
      </c>
      <c r="C10" s="23">
        <f>B10/'Series A - Table 1'!$C$20</f>
        <v>0.019230769230769232</v>
      </c>
      <c r="D10" s="38">
        <f>B10*'Series A - Table 1'!$D$2</f>
        <v>192307.6923076923</v>
      </c>
      <c r="E10" s="38">
        <f>'Series A - Table 1'!$E$30/'Series A - Table 1'!$D$30*D10</f>
        <v>961538.4615384615</v>
      </c>
    </row>
    <row r="11" spans="1:5" ht="15.75">
      <c r="A11" s="5" t="s">
        <v>51</v>
      </c>
      <c r="B11" s="47">
        <v>100000</v>
      </c>
      <c r="C11" s="23">
        <f>B11/'Series A - Table 1'!$C$20</f>
        <v>0.009615384615384616</v>
      </c>
      <c r="D11" s="38">
        <f>B11*'Series A - Table 1'!$D$2</f>
        <v>96153.84615384616</v>
      </c>
      <c r="E11" s="38">
        <f>'Series A - Table 1'!$E$30/'Series A - Table 1'!$D$30*D11</f>
        <v>480769.23076923075</v>
      </c>
    </row>
    <row r="12" spans="1:5" ht="15.75">
      <c r="A12" s="5" t="s">
        <v>51</v>
      </c>
      <c r="B12" s="47">
        <v>100000</v>
      </c>
      <c r="C12" s="23">
        <f>B12/'Series A - Table 1'!$C$20</f>
        <v>0.009615384615384616</v>
      </c>
      <c r="D12" s="38">
        <f>B12*'Series A - Table 1'!$D$2</f>
        <v>96153.84615384616</v>
      </c>
      <c r="E12" s="38">
        <f>'Series A - Table 1'!$E$30/'Series A - Table 1'!$D$30*D12</f>
        <v>480769.23076923075</v>
      </c>
    </row>
    <row r="13" spans="1:5" ht="15.75">
      <c r="A13" s="5" t="s">
        <v>51</v>
      </c>
      <c r="B13" s="47">
        <v>100000</v>
      </c>
      <c r="C13" s="23">
        <f>B13/'Series A - Table 1'!$C$20</f>
        <v>0.009615384615384616</v>
      </c>
      <c r="D13" s="38">
        <f>B13*'Series A - Table 1'!$D$2</f>
        <v>96153.84615384616</v>
      </c>
      <c r="E13" s="38">
        <f>'Series A - Table 1'!$E$30/'Series A - Table 1'!$D$30*D13</f>
        <v>480769.23076923075</v>
      </c>
    </row>
    <row r="14" spans="1:5" ht="15.75">
      <c r="A14" s="5" t="s">
        <v>51</v>
      </c>
      <c r="B14" s="47">
        <v>100000</v>
      </c>
      <c r="C14" s="23">
        <f>B14/'Series A - Table 1'!$C$20</f>
        <v>0.009615384615384616</v>
      </c>
      <c r="D14" s="38">
        <f>B14*'Series A - Table 1'!$D$2</f>
        <v>96153.84615384616</v>
      </c>
      <c r="E14" s="38">
        <f>'Series A - Table 1'!$E$30/'Series A - Table 1'!$D$30*D14</f>
        <v>480769.23076923075</v>
      </c>
    </row>
    <row r="15" spans="1:5" ht="15.75">
      <c r="A15" s="24" t="s">
        <v>52</v>
      </c>
      <c r="B15" s="26">
        <f>SUM(B10:B14)</f>
        <v>600000</v>
      </c>
      <c r="C15" s="27">
        <f>SUM(C10:C14)</f>
        <v>0.057692307692307696</v>
      </c>
      <c r="D15" s="38">
        <f>SUM(D10:D14)</f>
        <v>576923.0769230769</v>
      </c>
      <c r="E15" s="38">
        <f>SUM(E10:E14)</f>
        <v>2884615.384615385</v>
      </c>
    </row>
    <row r="16" spans="1:5" ht="16.5">
      <c r="A16" s="51"/>
      <c r="B16" s="31"/>
      <c r="C16" s="32"/>
      <c r="D16" s="30"/>
      <c r="E16" s="39"/>
    </row>
    <row r="17" spans="1:5" ht="16.5">
      <c r="A17" s="52" t="s">
        <v>17</v>
      </c>
      <c r="B17" s="53">
        <f>B7+B15</f>
        <v>4600000</v>
      </c>
      <c r="C17" s="54">
        <f>C7+C15</f>
        <v>0.44230769230769235</v>
      </c>
      <c r="D17" s="55">
        <f>D7+D15</f>
        <v>4423076.923076923</v>
      </c>
      <c r="E17" s="55">
        <f>E7+E15</f>
        <v>22115384.615384616</v>
      </c>
    </row>
    <row r="18" spans="1:5" ht="15.75">
      <c r="A18" s="56"/>
      <c r="B18" s="5"/>
      <c r="C18" s="5"/>
      <c r="D18" s="5"/>
      <c r="E18" s="5"/>
    </row>
    <row r="19" spans="1:5" ht="31.5" customHeight="1">
      <c r="A19" s="56"/>
      <c r="B19" s="5"/>
      <c r="C19" s="5"/>
      <c r="D19" s="5"/>
      <c r="E19" s="5"/>
    </row>
  </sheetData>
  <mergeCells count="2">
    <mergeCell ref="A1:E1"/>
    <mergeCell ref="A17:A19"/>
  </mergeCells>
  <printOptions/>
  <pageMargins left="0.75" right="0.75" top="1" bottom="1" header="0.5" footer="0.5"/>
  <pageSetup firstPageNumber="1" useFirstPageNumber="1" orientation="landscape" paperSize="9"/>
</worksheet>
</file>

<file path=xl/worksheets/sheet3.xml><?xml version="1.0" encoding="utf-8"?>
<worksheet xmlns="http://schemas.openxmlformats.org/spreadsheetml/2006/main" xmlns:r="http://schemas.openxmlformats.org/officeDocument/2006/relationships">
  <dimension ref="A1:G8"/>
  <sheetViews>
    <sheetView showGridLines="0" workbookViewId="0" topLeftCell="A1">
      <selection activeCell="A1" sqref="A1"/>
    </sheetView>
  </sheetViews>
  <sheetFormatPr defaultColWidth="11.19921875" defaultRowHeight="19.5" customHeight="1"/>
  <cols>
    <col min="1" max="1" width="19" style="57" customWidth="1"/>
    <col min="2" max="2" width="14.8984375" style="57" customWidth="1"/>
    <col min="3" max="3" width="15.8984375" style="57" customWidth="1"/>
    <col min="4" max="4" width="14.8984375" style="57" customWidth="1"/>
    <col min="5" max="5" width="13.8984375" style="57" customWidth="1"/>
    <col min="6" max="6" width="13.59765625" style="57" customWidth="1"/>
    <col min="7" max="7" width="16.8984375" style="57" customWidth="1"/>
    <col min="8" max="256" width="10.296875" style="57" customWidth="1"/>
  </cols>
  <sheetData>
    <row r="1" spans="1:7" ht="14.25">
      <c r="A1" s="58" t="s">
        <v>53</v>
      </c>
      <c r="B1" s="5"/>
      <c r="C1" s="59"/>
      <c r="D1" s="5"/>
      <c r="E1" s="5"/>
      <c r="F1" s="5"/>
      <c r="G1" s="5"/>
    </row>
    <row r="2" spans="1:7" ht="15.75" customHeight="1">
      <c r="A2" s="58" t="s">
        <v>54</v>
      </c>
      <c r="B2" s="5"/>
      <c r="C2" s="59"/>
      <c r="D2" s="5"/>
      <c r="E2" s="5"/>
      <c r="F2" s="5"/>
      <c r="G2" s="5"/>
    </row>
    <row r="3" spans="1:7" ht="15.75" customHeight="1">
      <c r="A3" s="58"/>
      <c r="B3" s="5"/>
      <c r="C3" s="59"/>
      <c r="D3" s="5"/>
      <c r="E3" s="5"/>
      <c r="F3" s="5"/>
      <c r="G3" s="5"/>
    </row>
    <row r="4" spans="1:7" ht="15.75" customHeight="1">
      <c r="A4" s="60" t="s">
        <v>55</v>
      </c>
      <c r="B4" s="5"/>
      <c r="C4" s="59"/>
      <c r="D4" s="5"/>
      <c r="E4" s="5"/>
      <c r="F4" s="5"/>
      <c r="G4" s="5"/>
    </row>
    <row r="5" spans="1:7" ht="69.75">
      <c r="A5" s="12" t="s">
        <v>56</v>
      </c>
      <c r="B5" s="12"/>
      <c r="C5" s="12"/>
      <c r="D5" s="12"/>
      <c r="E5" s="12"/>
      <c r="F5" s="12"/>
      <c r="G5" s="12"/>
    </row>
    <row r="6" spans="1:7" ht="15.75" customHeight="1">
      <c r="A6" s="5"/>
      <c r="B6" s="5"/>
      <c r="C6" s="59"/>
      <c r="D6" s="5"/>
      <c r="E6" s="5"/>
      <c r="F6" s="5"/>
      <c r="G6" s="5"/>
    </row>
    <row r="7" spans="1:7" ht="15.75" customHeight="1">
      <c r="A7" s="5" t="s">
        <v>57</v>
      </c>
      <c r="B7" s="5"/>
      <c r="C7" s="59" t="s">
        <v>58</v>
      </c>
      <c r="D7" s="5"/>
      <c r="E7" s="5"/>
      <c r="F7" s="5"/>
      <c r="G7" s="5"/>
    </row>
    <row r="8" spans="1:7" ht="15.75" customHeight="1">
      <c r="A8" s="5" t="s">
        <v>59</v>
      </c>
      <c r="B8" s="5"/>
      <c r="C8" s="59" t="s">
        <v>60</v>
      </c>
      <c r="D8" s="5"/>
      <c r="E8" s="5"/>
      <c r="F8" s="5"/>
      <c r="G8" s="5"/>
    </row>
  </sheetData>
  <mergeCells count="1">
    <mergeCell ref="A5:G5"/>
  </mergeCells>
  <hyperlinks>
    <hyperlink ref="A2" r:id="rId1" display="http://venturehacks.com/articles/cap-table"/>
    <hyperlink ref="C7" r:id="rId2" display="http://venturehacks.com/"/>
    <hyperlink ref="C8" r:id="rId3" display="http://venturehacks.com/articles/cap-table"/>
  </hyperlinks>
  <printOptions/>
  <pageMargins left="0.75" right="0.75" top="1" bottom="1" header="0.5" footer="0.5"/>
  <pageSetup firstPageNumber="1" useFirstPageNumber="1"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Venture Hacks Series A Cap Table</dc:title>
  <dc:subject/>
  <dc:creator>Venture Hacks</dc:creator>
  <cp:keywords/>
  <dc:description>http://venturehacks.com</dc:description>
  <cp:lastModifiedBy/>
  <cp:category/>
  <cp:version/>
  <cp:contentType/>
  <cp:contentStatus/>
</cp:coreProperties>
</file>